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7375_AdvLong\PSQF7375_AdvLong_Example4a\"/>
    </mc:Choice>
  </mc:AlternateContent>
  <xr:revisionPtr revIDLastSave="0" documentId="13_ncr:1_{D39ACFE3-E907-4E25-BCA9-786DFD357AD7}" xr6:coauthVersionLast="47" xr6:coauthVersionMax="47" xr10:uidLastSave="{00000000-0000-0000-0000-000000000000}"/>
  <bookViews>
    <workbookView xWindow="22236" yWindow="540" windowWidth="21096" windowHeight="23256" activeTab="2" xr2:uid="{00000000-000D-0000-FFFF-FFFF00000000}"/>
  </bookViews>
  <sheets>
    <sheet name="LRT Model Comparisons" sheetId="5" r:id="rId1"/>
    <sheet name="Pseudo-R2" sheetId="4" r:id="rId2"/>
    <sheet name="Sex by Mood Plo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2" i="3" l="1"/>
  <c r="M41" i="3"/>
  <c r="M39" i="3"/>
  <c r="Q40" i="3"/>
  <c r="N39" i="3"/>
  <c r="K46" i="3"/>
  <c r="K47" i="3"/>
  <c r="K48" i="3"/>
  <c r="K49" i="3"/>
  <c r="O41" i="3" s="1"/>
  <c r="K50" i="3"/>
  <c r="K51" i="3"/>
  <c r="K52" i="3"/>
  <c r="K53" i="3"/>
  <c r="K54" i="3"/>
  <c r="K55" i="3"/>
  <c r="P42" i="3" s="1"/>
  <c r="K56" i="3"/>
  <c r="K42" i="3"/>
  <c r="K41" i="3"/>
  <c r="K37" i="3"/>
  <c r="K38" i="3"/>
  <c r="K39" i="3"/>
  <c r="K40" i="3"/>
  <c r="K43" i="3"/>
  <c r="K44" i="3"/>
  <c r="O40" i="3" s="1"/>
  <c r="K45" i="3"/>
  <c r="O42" i="3"/>
  <c r="N41" i="3"/>
  <c r="P40" i="3"/>
  <c r="O39" i="3"/>
  <c r="B32" i="4"/>
  <c r="E21" i="4"/>
  <c r="F21" i="4"/>
  <c r="F20" i="4"/>
  <c r="E20" i="4"/>
  <c r="F18" i="4"/>
  <c r="E18" i="4"/>
  <c r="F17" i="4"/>
  <c r="E17" i="4"/>
  <c r="F15" i="4"/>
  <c r="E15" i="4"/>
  <c r="H15" i="4" s="1"/>
  <c r="E11" i="4"/>
  <c r="F11" i="4"/>
  <c r="F10" i="4"/>
  <c r="E10" i="4"/>
  <c r="F6" i="4"/>
  <c r="E6" i="4"/>
  <c r="B1" i="4"/>
  <c r="D11" i="5"/>
  <c r="E11" i="5"/>
  <c r="C27" i="4"/>
  <c r="E7" i="5"/>
  <c r="D7" i="5"/>
  <c r="F11" i="5" l="1"/>
  <c r="H17" i="4"/>
  <c r="H18" i="4"/>
  <c r="H10" i="4"/>
  <c r="H11" i="4"/>
  <c r="H6" i="4"/>
  <c r="H21" i="4"/>
  <c r="H20" i="4"/>
  <c r="F7" i="5"/>
  <c r="C26" i="4"/>
  <c r="D27" i="4" s="1"/>
  <c r="K4" i="3"/>
  <c r="M5" i="3" s="1"/>
  <c r="K5" i="3"/>
  <c r="N5" i="3" s="1"/>
  <c r="K6" i="3"/>
  <c r="O5" i="3" s="1"/>
  <c r="K7" i="3"/>
  <c r="M6" i="3" s="1"/>
  <c r="K8" i="3"/>
  <c r="N6" i="3" s="1"/>
  <c r="K9" i="3"/>
  <c r="O6" i="3" s="1"/>
  <c r="K10" i="3"/>
  <c r="M7" i="3" s="1"/>
  <c r="K11" i="3"/>
  <c r="N7" i="3" s="1"/>
  <c r="K12" i="3"/>
  <c r="O7" i="3" s="1"/>
  <c r="K13" i="3"/>
  <c r="M8" i="3" s="1"/>
  <c r="K14" i="3"/>
  <c r="N8" i="3" s="1"/>
  <c r="K15" i="3"/>
  <c r="O8" i="3" s="1"/>
</calcChain>
</file>

<file path=xl/sharedStrings.xml><?xml version="1.0" encoding="utf-8"?>
<sst xmlns="http://schemas.openxmlformats.org/spreadsheetml/2006/main" count="83" uniqueCount="66">
  <si>
    <t>Intercept</t>
  </si>
  <si>
    <t>Predicted</t>
  </si>
  <si>
    <t>Coefficients</t>
  </si>
  <si>
    <t>Sex</t>
  </si>
  <si>
    <t>Model</t>
  </si>
  <si>
    <t>Random Intercept Variance</t>
  </si>
  <si>
    <t>Residual Variance</t>
  </si>
  <si>
    <t>WP NM</t>
  </si>
  <si>
    <t>1a. Empty</t>
  </si>
  <si>
    <t>Total Sex R2 relative to 1a. empty</t>
  </si>
  <si>
    <t>Total Mood R2 relative to 1a. empty</t>
  </si>
  <si>
    <t>Total R2</t>
  </si>
  <si>
    <t>R</t>
  </si>
  <si>
    <t>R^2</t>
  </si>
  <si>
    <t>From mood</t>
  </si>
  <si>
    <t>2a. Add WPnm, PMnm0</t>
  </si>
  <si>
    <t>2c. Add sex, sex*WPnm, sex*PMnm0</t>
  </si>
  <si>
    <t>Note: It is your job to keep track of whether deviance should go up or down! 
These formulas work with ABSOLUTE VALUES.</t>
  </si>
  <si>
    <t>Deviance
(-2LL)</t>
  </si>
  <si>
    <t>Model
DF</t>
  </si>
  <si>
    <t>Abs Value 
-2LL Diff</t>
  </si>
  <si>
    <t>Abs Value DF Diff</t>
  </si>
  <si>
    <t>Exact p 
Value</t>
  </si>
  <si>
    <t>2a.  Fixed WP, PM mood</t>
  </si>
  <si>
    <t>2b. Add random WP mood</t>
  </si>
  <si>
    <t>Does the WP mood effect vary?</t>
  </si>
  <si>
    <t>Total sex R2 relative to 2a. Mood</t>
  </si>
  <si>
    <t>Total  R2 relative to 1a. Empty</t>
  </si>
  <si>
    <t>Total Mood R2 relative to 1a. Empty</t>
  </si>
  <si>
    <t>R2 diff</t>
  </si>
  <si>
    <t>From mood+sex</t>
  </si>
  <si>
    <t>3a. Add PM mood</t>
  </si>
  <si>
    <t>3 . With Tvmood only</t>
  </si>
  <si>
    <t>R2 relative to 3 TV mood only</t>
  </si>
  <si>
    <t>3b. Add random TV mood</t>
  </si>
  <si>
    <t xml:space="preserve">3c. With sex, sex*TVnm0, sex*PMnm0 </t>
  </si>
  <si>
    <t>Total Sex R2 relative to 3a. mood</t>
  </si>
  <si>
    <t>Proportions of variance from empty model:</t>
  </si>
  <si>
    <t>Pseudo-R2 for Each Model</t>
  </si>
  <si>
    <t>Residual Variance Pseudo-R2</t>
  </si>
  <si>
    <t>Random Intercept Pseudo-R2</t>
  </si>
  <si>
    <t>3a. With tvnm0+PMnm0</t>
  </si>
  <si>
    <t>WP</t>
  </si>
  <si>
    <t>BP</t>
  </si>
  <si>
    <t>sex</t>
  </si>
  <si>
    <t>sex*WP</t>
  </si>
  <si>
    <t>sex*BP</t>
  </si>
  <si>
    <t>Values (+- 1 SD)</t>
  </si>
  <si>
    <t>*NOTE: This example uses REML so we can only compare models with the same fixed effects.</t>
  </si>
  <si>
    <t>Does the smushed mood effect vary?</t>
  </si>
  <si>
    <t>Random Slope Variance for Grand-MC TVnm0</t>
  </si>
  <si>
    <t>Random Slope Variance for Person-MC WPnm</t>
  </si>
  <si>
    <t>Ratio</t>
  </si>
  <si>
    <t>PERSON-MC VERSION</t>
  </si>
  <si>
    <t>GRAND-MC VERSION</t>
  </si>
  <si>
    <t>Lower than Usual</t>
  </si>
  <si>
    <t xml:space="preserve">Usual
</t>
  </si>
  <si>
    <t>Higher than Usual</t>
  </si>
  <si>
    <t>Context</t>
  </si>
  <si>
    <t>sex*Context</t>
  </si>
  <si>
    <t>PM NM</t>
  </si>
  <si>
    <t>TV NM</t>
  </si>
  <si>
    <t>Grumpy Man (PM= +1)</t>
  </si>
  <si>
    <t>Happy Man (PM= -1)</t>
  </si>
  <si>
    <t>Happy Woman (PM = -1)</t>
  </si>
  <si>
    <t>Grumpy Woman (PM = +1)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</si>
</sst>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0000"/>
  </numFmts>
  <fonts count="10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166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0" xfId="0" applyFont="1" applyAlignment="1">
      <alignment wrapText="1"/>
    </xf>
    <xf numFmtId="0" fontId="5" fillId="0" borderId="0" xfId="1" applyFont="1" applyAlignment="1">
      <alignment horizontal="left" indent="2"/>
    </xf>
    <xf numFmtId="0" fontId="4" fillId="0" borderId="0" xfId="1" applyFont="1"/>
    <xf numFmtId="0" fontId="7" fillId="0" borderId="0" xfId="0" applyFont="1" applyAlignment="1">
      <alignment horizontal="center" wrapText="1"/>
    </xf>
    <xf numFmtId="167" fontId="7" fillId="0" borderId="0" xfId="0" applyNumberFormat="1" applyFont="1" applyAlignment="1">
      <alignment horizontal="center" wrapText="1"/>
    </xf>
    <xf numFmtId="167" fontId="6" fillId="0" borderId="0" xfId="0" applyNumberFormat="1" applyFont="1" applyAlignment="1">
      <alignment wrapText="1"/>
    </xf>
    <xf numFmtId="165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167" fontId="8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center" wrapText="1"/>
    </xf>
    <xf numFmtId="167" fontId="1" fillId="0" borderId="1" xfId="0" applyNumberFormat="1" applyFont="1" applyBorder="1" applyAlignment="1">
      <alignment horizontal="center"/>
    </xf>
    <xf numFmtId="2" fontId="1" fillId="0" borderId="0" xfId="0" applyNumberFormat="1" applyFont="1"/>
    <xf numFmtId="0" fontId="4" fillId="0" borderId="0" xfId="1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165" fontId="5" fillId="0" borderId="0" xfId="1" applyNumberFormat="1" applyFont="1" applyAlignment="1">
      <alignment horizontal="center"/>
    </xf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Log Glucose by Sex and Person</a:t>
            </a:r>
            <a:r>
              <a:rPr lang="en-US" sz="1400" baseline="0"/>
              <a:t> </a:t>
            </a:r>
            <a:r>
              <a:rPr lang="en-US" sz="1400"/>
              <a:t>Mean Negative Mood</a:t>
            </a:r>
            <a:br>
              <a:rPr lang="en-US" sz="1400"/>
            </a:br>
            <a:r>
              <a:rPr lang="en-US" sz="1400" i="1"/>
              <a:t>(showing WP and BP mood</a:t>
            </a:r>
            <a:r>
              <a:rPr lang="en-US" sz="1400" i="1" baseline="0"/>
              <a:t> effects)</a:t>
            </a:r>
            <a:endParaRPr lang="en-US" sz="1400" i="1"/>
          </a:p>
        </c:rich>
      </c:tx>
      <c:layout>
        <c:manualLayout>
          <c:xMode val="edge"/>
          <c:yMode val="edge"/>
          <c:x val="0.16333514491789422"/>
          <c:y val="9.056643267771573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8895803000468"/>
          <c:y val="0.30237502523043791"/>
          <c:w val="0.84013568090339585"/>
          <c:h val="0.55600768500452291"/>
        </c:manualLayout>
      </c:layout>
      <c:lineChart>
        <c:grouping val="standard"/>
        <c:varyColors val="0"/>
        <c:ser>
          <c:idx val="0"/>
          <c:order val="0"/>
          <c:tx>
            <c:strRef>
              <c:f>'Sex by Mood Plots'!$L$5</c:f>
              <c:strCache>
                <c:ptCount val="1"/>
                <c:pt idx="0">
                  <c:v>Happy Man (PM= -1)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by Mood Plots'!$M$2:$O$4</c:f>
              <c:strCache>
                <c:ptCount val="3"/>
                <c:pt idx="0">
                  <c:v>Lower than Usual</c:v>
                </c:pt>
                <c:pt idx="1">
                  <c:v>Usual
</c:v>
                </c:pt>
                <c:pt idx="2">
                  <c:v>Higher than Usual</c:v>
                </c:pt>
              </c:strCache>
            </c:strRef>
          </c:cat>
          <c:val>
            <c:numRef>
              <c:f>'Sex by Mood Plots'!$M$5:$O$5</c:f>
              <c:numCache>
                <c:formatCode>0.00</c:formatCode>
                <c:ptCount val="3"/>
                <c:pt idx="0">
                  <c:v>4.7468890999999998</c:v>
                </c:pt>
                <c:pt idx="1">
                  <c:v>4.7782045000000002</c:v>
                </c:pt>
                <c:pt idx="2">
                  <c:v>4.8095199000000006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DE-4F80-8E1B-B28250E94608}"/>
            </c:ext>
          </c:extLst>
        </c:ser>
        <c:ser>
          <c:idx val="1"/>
          <c:order val="1"/>
          <c:tx>
            <c:strRef>
              <c:f>'Sex by Mood Plots'!$L$6</c:f>
              <c:strCache>
                <c:ptCount val="1"/>
                <c:pt idx="0">
                  <c:v>Grumpy Man (PM= +1)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by Mood Plots'!$M$2:$O$4</c:f>
              <c:strCache>
                <c:ptCount val="3"/>
                <c:pt idx="0">
                  <c:v>Lower than Usual</c:v>
                </c:pt>
                <c:pt idx="1">
                  <c:v>Usual
</c:v>
                </c:pt>
                <c:pt idx="2">
                  <c:v>Higher than Usual</c:v>
                </c:pt>
              </c:strCache>
            </c:strRef>
          </c:cat>
          <c:val>
            <c:numRef>
              <c:f>'Sex by Mood Plots'!$M$6:$O$6</c:f>
              <c:numCache>
                <c:formatCode>0.00</c:formatCode>
                <c:ptCount val="3"/>
                <c:pt idx="0">
                  <c:v>5.1019804999999989</c:v>
                </c:pt>
                <c:pt idx="1">
                  <c:v>5.1332958999999994</c:v>
                </c:pt>
                <c:pt idx="2">
                  <c:v>5.1646112999999998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DE-4F80-8E1B-B28250E94608}"/>
            </c:ext>
          </c:extLst>
        </c:ser>
        <c:ser>
          <c:idx val="2"/>
          <c:order val="2"/>
          <c:tx>
            <c:strRef>
              <c:f>'Sex by Mood Plots'!$L$7</c:f>
              <c:strCache>
                <c:ptCount val="1"/>
                <c:pt idx="0">
                  <c:v>Happy Woman (PM = -1)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by Mood Plots'!$M$2:$O$4</c:f>
              <c:strCache>
                <c:ptCount val="3"/>
                <c:pt idx="0">
                  <c:v>Lower than Usual</c:v>
                </c:pt>
                <c:pt idx="1">
                  <c:v>Usual
</c:v>
                </c:pt>
                <c:pt idx="2">
                  <c:v>Higher than Usual</c:v>
                </c:pt>
              </c:strCache>
            </c:strRef>
          </c:cat>
          <c:val>
            <c:numRef>
              <c:f>'Sex by Mood Plots'!$M$7:$O$7</c:f>
              <c:numCache>
                <c:formatCode>0.00</c:formatCode>
                <c:ptCount val="3"/>
                <c:pt idx="0">
                  <c:v>4.9087304000000005</c:v>
                </c:pt>
                <c:pt idx="1">
                  <c:v>4.9055113000000006</c:v>
                </c:pt>
                <c:pt idx="2">
                  <c:v>4.9022922000000007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DE-4F80-8E1B-B28250E94608}"/>
            </c:ext>
          </c:extLst>
        </c:ser>
        <c:ser>
          <c:idx val="3"/>
          <c:order val="3"/>
          <c:tx>
            <c:strRef>
              <c:f>'Sex by Mood Plots'!$L$8</c:f>
              <c:strCache>
                <c:ptCount val="1"/>
                <c:pt idx="0">
                  <c:v>Grumpy Woman (PM = +1)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by Mood Plots'!$M$2:$O$4</c:f>
              <c:strCache>
                <c:ptCount val="3"/>
                <c:pt idx="0">
                  <c:v>Lower than Usual</c:v>
                </c:pt>
                <c:pt idx="1">
                  <c:v>Usual
</c:v>
                </c:pt>
                <c:pt idx="2">
                  <c:v>Higher than Usual</c:v>
                </c:pt>
              </c:strCache>
            </c:strRef>
          </c:cat>
          <c:val>
            <c:numRef>
              <c:f>'Sex by Mood Plots'!$M$8:$O$8</c:f>
              <c:numCache>
                <c:formatCode>0.00</c:formatCode>
                <c:ptCount val="3"/>
                <c:pt idx="0">
                  <c:v>4.933681599999999</c:v>
                </c:pt>
                <c:pt idx="1">
                  <c:v>4.9304624999999991</c:v>
                </c:pt>
                <c:pt idx="2">
                  <c:v>4.9272433999999992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DE-4F80-8E1B-B28250E94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846336"/>
        <c:axId val="53243840"/>
      </c:lineChart>
      <c:catAx>
        <c:axId val="17684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Within-Person Daily Negative Mood</a:t>
                </a:r>
              </a:p>
            </c:rich>
          </c:tx>
          <c:layout>
            <c:manualLayout>
              <c:xMode val="edge"/>
              <c:yMode val="edge"/>
              <c:x val="0.35621427274610951"/>
              <c:y val="0.933059424222715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32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243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Glucose</a:t>
                </a:r>
              </a:p>
            </c:rich>
          </c:tx>
          <c:layout>
            <c:manualLayout>
              <c:xMode val="edge"/>
              <c:yMode val="edge"/>
              <c:x val="1.0060341064271137E-2"/>
              <c:y val="0.4112426709804674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76846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74243912624272"/>
          <c:y val="0.15903563659198452"/>
          <c:w val="0.81589537223340125"/>
          <c:h val="0.12058923115556218"/>
        </c:manualLayout>
      </c:layout>
      <c:overlay val="1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Log Glucose by Sex and Person Mean Negative Mood</a:t>
            </a:r>
            <a:br>
              <a:rPr lang="en-US" sz="1400"/>
            </a:br>
            <a:r>
              <a:rPr lang="en-US" sz="1400" b="1" i="1" u="none" strike="noStrike" baseline="0">
                <a:effectLst/>
              </a:rPr>
              <a:t>(showing WP, Contextual, and BP mood effects)</a:t>
            </a:r>
            <a:endParaRPr lang="en-US" sz="1400"/>
          </a:p>
        </c:rich>
      </c:tx>
      <c:layout>
        <c:manualLayout>
          <c:xMode val="edge"/>
          <c:yMode val="edge"/>
          <c:x val="0.17334912703899361"/>
          <c:y val="9.056643267771573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18895803000468"/>
          <c:y val="0.34035150672437897"/>
          <c:w val="0.83562639725112253"/>
          <c:h val="0.51803120351058185"/>
        </c:manualLayout>
      </c:layout>
      <c:lineChart>
        <c:grouping val="standard"/>
        <c:varyColors val="0"/>
        <c:ser>
          <c:idx val="0"/>
          <c:order val="0"/>
          <c:tx>
            <c:strRef>
              <c:f>'Sex by Mood Plots'!$L$39</c:f>
              <c:strCache>
                <c:ptCount val="1"/>
                <c:pt idx="0">
                  <c:v>Happy Man (PM= -1)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'Sex by Mood Plots'!$M$38:$Q$38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'Sex by Mood Plots'!$M$39:$Q$39</c:f>
              <c:numCache>
                <c:formatCode>0.00</c:formatCode>
                <c:ptCount val="5"/>
                <c:pt idx="0">
                  <c:v>4.7468902000000002</c:v>
                </c:pt>
                <c:pt idx="1">
                  <c:v>4.7782055999999997</c:v>
                </c:pt>
                <c:pt idx="2">
                  <c:v>4.8095210000000002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65-40F6-8142-7FC02B4EFE6E}"/>
            </c:ext>
          </c:extLst>
        </c:ser>
        <c:ser>
          <c:idx val="1"/>
          <c:order val="1"/>
          <c:tx>
            <c:strRef>
              <c:f>'Sex by Mood Plots'!$L$40</c:f>
              <c:strCache>
                <c:ptCount val="1"/>
                <c:pt idx="0">
                  <c:v>Grumpy Man (PM= +1)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'Sex by Mood Plots'!$M$38:$Q$38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'Sex by Mood Plots'!$M$40:$Q$40</c:f>
              <c:numCache>
                <c:formatCode>0.00</c:formatCode>
                <c:ptCount val="5"/>
                <c:pt idx="2">
                  <c:v>5.1019793999999994</c:v>
                </c:pt>
                <c:pt idx="3">
                  <c:v>5.1332947999999998</c:v>
                </c:pt>
                <c:pt idx="4">
                  <c:v>5.1646101999999994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65-40F6-8142-7FC02B4EFE6E}"/>
            </c:ext>
          </c:extLst>
        </c:ser>
        <c:ser>
          <c:idx val="2"/>
          <c:order val="2"/>
          <c:tx>
            <c:strRef>
              <c:f>'Sex by Mood Plots'!$L$41</c:f>
              <c:strCache>
                <c:ptCount val="1"/>
                <c:pt idx="0">
                  <c:v>Happy Woman (PM = -1)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'Sex by Mood Plots'!$M$38:$Q$38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'Sex by Mood Plots'!$M$41:$Q$41</c:f>
              <c:numCache>
                <c:formatCode>0.00</c:formatCode>
                <c:ptCount val="5"/>
                <c:pt idx="0">
                  <c:v>4.9087274000000001</c:v>
                </c:pt>
                <c:pt idx="1">
                  <c:v>4.9055083000000002</c:v>
                </c:pt>
                <c:pt idx="2">
                  <c:v>4.9022892000000002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65-40F6-8142-7FC02B4EFE6E}"/>
            </c:ext>
          </c:extLst>
        </c:ser>
        <c:ser>
          <c:idx val="3"/>
          <c:order val="3"/>
          <c:tx>
            <c:strRef>
              <c:f>'Sex by Mood Plots'!$L$42</c:f>
              <c:strCache>
                <c:ptCount val="1"/>
                <c:pt idx="0">
                  <c:v>Grumpy Woman (PM = +1)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'Sex by Mood Plots'!$M$38:$Q$38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</c:numCache>
            </c:numRef>
          </c:cat>
          <c:val>
            <c:numRef>
              <c:f>'Sex by Mood Plots'!$M$42:$Q$42</c:f>
              <c:numCache>
                <c:formatCode>0.00</c:formatCode>
                <c:ptCount val="5"/>
                <c:pt idx="2">
                  <c:v>4.9336845999999994</c:v>
                </c:pt>
                <c:pt idx="3">
                  <c:v>4.9304654999999995</c:v>
                </c:pt>
                <c:pt idx="4">
                  <c:v>4.9272463999999996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65-40F6-8142-7FC02B4EF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846336"/>
        <c:axId val="53243840"/>
      </c:lineChart>
      <c:catAx>
        <c:axId val="17684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Daily Negative Mood</a:t>
                </a:r>
              </a:p>
            </c:rich>
          </c:tx>
          <c:layout>
            <c:manualLayout>
              <c:xMode val="edge"/>
              <c:yMode val="edge"/>
              <c:x val="0.42151249622712639"/>
              <c:y val="0.9330595431045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32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243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Glucose</a:t>
                </a:r>
              </a:p>
            </c:rich>
          </c:tx>
          <c:layout>
            <c:manualLayout>
              <c:xMode val="edge"/>
              <c:yMode val="edge"/>
              <c:x val="1.0060341064271137E-2"/>
              <c:y val="0.4112426709804674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76846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83735887332923"/>
          <c:y val="0.18561917363774322"/>
          <c:w val="0.81589537223340125"/>
          <c:h val="0.12058923115556218"/>
        </c:manualLayout>
      </c:layout>
      <c:overlay val="1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chemeClr val="lt1"/>
    </a:solidFill>
    <a:ln w="127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122783</xdr:colOff>
      <xdr:row>8</xdr:row>
      <xdr:rowOff>126950</xdr:rowOff>
    </xdr:from>
    <xdr:to>
      <xdr:col>18</xdr:col>
      <xdr:colOff>22861</xdr:colOff>
      <xdr:row>28</xdr:row>
      <xdr:rowOff>118325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214222</xdr:colOff>
      <xdr:row>43</xdr:row>
      <xdr:rowOff>134570</xdr:rowOff>
    </xdr:from>
    <xdr:to>
      <xdr:col>18</xdr:col>
      <xdr:colOff>196969</xdr:colOff>
      <xdr:row>63</xdr:row>
      <xdr:rowOff>125945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05F77B-0061-4ED0-A3AC-A22DFFD267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0.54472</cdr:x>
      <cdr:y>0.37218</cdr:y>
    </cdr:from>
    <cdr:to>
      <cdr:x>0.54472</cdr:x>
      <cdr:y>0.83474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07A9F4A0-B82D-6301-6FF4-04D939E80A28}"/>
            </a:ext>
          </a:extLst>
        </cdr:cNvPr>
        <cdr:cNvCxnSpPr/>
      </cdr:nvCxnSpPr>
      <cdr:spPr>
        <a:xfrm xmlns:a="http://schemas.openxmlformats.org/drawingml/2006/main">
          <a:off x="2925218" y="1244650"/>
          <a:ext cx="0" cy="1546860"/>
        </a:xfrm>
        <a:prstGeom xmlns:a="http://schemas.openxmlformats.org/drawingml/2006/main" prst="line">
          <a:avLst/>
        </a:prstGeom>
        <a:ln xmlns:a="http://schemas.openxmlformats.org/drawingml/2006/main" w="1270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0.3787</cdr:x>
      <cdr:y>0.39269</cdr:y>
    </cdr:from>
    <cdr:to>
      <cdr:x>0.715</cdr:x>
      <cdr:y>0.65017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0F3EB440-C02A-0243-EAAF-19A361A240BD}"/>
            </a:ext>
          </a:extLst>
        </cdr:cNvPr>
        <cdr:cNvCxnSpPr/>
      </cdr:nvCxnSpPr>
      <cdr:spPr>
        <a:xfrm xmlns:a="http://schemas.openxmlformats.org/drawingml/2006/main" flipV="1">
          <a:off x="2033678" y="1313230"/>
          <a:ext cx="1805940" cy="86106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workbookViewId="0">
      <selection activeCell="A56" sqref="A56"/>
    </sheetView>
  </sheetViews>
  <sheetFormatPr defaultColWidth="9" defaultRowHeight="13.8" x14ac:dyDescent="0.3"/>
  <cols>
    <col min="1" max="1" width="37.44140625" style="8" customWidth="1"/>
    <col min="2" max="2" width="11" style="8" customWidth="1"/>
    <col min="3" max="3" width="9.6640625" style="8" customWidth="1"/>
    <col min="4" max="4" width="11.44140625" style="8" customWidth="1"/>
    <col min="5" max="5" width="9.33203125" style="8" customWidth="1"/>
    <col min="6" max="6" width="11.88671875" style="9" bestFit="1" customWidth="1"/>
    <col min="7" max="16384" width="9" style="8"/>
  </cols>
  <sheetData>
    <row r="1" spans="1:7" ht="30.6" customHeight="1" x14ac:dyDescent="0.3">
      <c r="A1" s="42" t="s">
        <v>17</v>
      </c>
      <c r="B1" s="42"/>
      <c r="C1" s="42"/>
      <c r="D1" s="42"/>
      <c r="E1" s="42"/>
      <c r="F1" s="42"/>
    </row>
    <row r="3" spans="1:7" ht="42.15" customHeight="1" x14ac:dyDescent="0.3">
      <c r="A3" s="10" t="s">
        <v>4</v>
      </c>
      <c r="B3" s="10" t="s">
        <v>18</v>
      </c>
      <c r="C3" s="10" t="s">
        <v>19</v>
      </c>
      <c r="D3" s="10" t="s">
        <v>20</v>
      </c>
      <c r="E3" s="10" t="s">
        <v>21</v>
      </c>
      <c r="F3" s="11" t="s">
        <v>22</v>
      </c>
      <c r="G3" s="12"/>
    </row>
    <row r="4" spans="1:7" x14ac:dyDescent="0.3">
      <c r="A4" s="12"/>
      <c r="B4" s="13"/>
      <c r="C4" s="14"/>
      <c r="D4" s="13"/>
      <c r="E4" s="15"/>
      <c r="F4" s="16"/>
      <c r="G4" s="12"/>
    </row>
    <row r="5" spans="1:7" x14ac:dyDescent="0.3">
      <c r="A5" s="17" t="s">
        <v>23</v>
      </c>
      <c r="B5" s="15">
        <v>-1935.17391</v>
      </c>
      <c r="C5" s="15">
        <v>5</v>
      </c>
      <c r="D5" s="13"/>
      <c r="E5" s="15"/>
      <c r="F5" s="16"/>
    </row>
    <row r="6" spans="1:7" x14ac:dyDescent="0.3">
      <c r="A6" s="17" t="s">
        <v>24</v>
      </c>
      <c r="B6" s="15">
        <v>-1938.4033199999999</v>
      </c>
      <c r="C6" s="15">
        <v>7</v>
      </c>
      <c r="D6" s="13"/>
      <c r="E6" s="15"/>
      <c r="F6" s="16"/>
    </row>
    <row r="7" spans="1:7" x14ac:dyDescent="0.3">
      <c r="A7" s="18" t="s">
        <v>25</v>
      </c>
      <c r="B7" s="13"/>
      <c r="C7" s="14"/>
      <c r="D7" s="44">
        <f>ABS(B5-B6)</f>
        <v>3.2294099999999162</v>
      </c>
      <c r="E7" s="15">
        <f>ABS(C5-C6)</f>
        <v>2</v>
      </c>
      <c r="F7" s="16">
        <f>CHIDIST(D7,E7)</f>
        <v>0.19894935184368936</v>
      </c>
    </row>
    <row r="8" spans="1:7" x14ac:dyDescent="0.3">
      <c r="B8" s="15"/>
      <c r="C8" s="15"/>
      <c r="D8" s="15"/>
      <c r="E8" s="15"/>
      <c r="F8" s="16"/>
    </row>
    <row r="9" spans="1:7" x14ac:dyDescent="0.3">
      <c r="A9" s="17" t="s">
        <v>31</v>
      </c>
      <c r="B9" s="15">
        <v>-1935.17391</v>
      </c>
      <c r="C9" s="15">
        <v>5</v>
      </c>
      <c r="D9" s="15"/>
      <c r="E9" s="15"/>
      <c r="F9" s="16"/>
    </row>
    <row r="10" spans="1:7" x14ac:dyDescent="0.3">
      <c r="A10" s="17" t="s">
        <v>34</v>
      </c>
      <c r="B10" s="15">
        <v>-1939.1877999999999</v>
      </c>
      <c r="C10" s="15">
        <v>7</v>
      </c>
      <c r="D10" s="13"/>
      <c r="E10" s="15"/>
      <c r="F10" s="16"/>
    </row>
    <row r="11" spans="1:7" x14ac:dyDescent="0.3">
      <c r="A11" s="18" t="s">
        <v>49</v>
      </c>
      <c r="B11" s="13"/>
      <c r="C11" s="14"/>
      <c r="D11" s="44">
        <f>ABS(B9-B10)</f>
        <v>4.0138899999999467</v>
      </c>
      <c r="E11" s="15">
        <f>ABS(C9-C10)</f>
        <v>2</v>
      </c>
      <c r="F11" s="16">
        <f>CHIDIST(D11,E11)</f>
        <v>0.13439863596695648</v>
      </c>
    </row>
    <row r="12" spans="1:7" x14ac:dyDescent="0.3">
      <c r="A12" s="17"/>
      <c r="B12" s="15"/>
      <c r="C12" s="15"/>
      <c r="D12" s="15"/>
      <c r="E12" s="15"/>
      <c r="F12" s="16"/>
    </row>
    <row r="13" spans="1:7" x14ac:dyDescent="0.3">
      <c r="A13" s="17"/>
      <c r="B13" s="15"/>
      <c r="C13" s="15"/>
      <c r="D13" s="15"/>
      <c r="E13" s="15"/>
      <c r="F13" s="16"/>
    </row>
    <row r="14" spans="1:7" x14ac:dyDescent="0.3">
      <c r="A14" s="19" t="s">
        <v>48</v>
      </c>
      <c r="B14" s="15"/>
      <c r="C14" s="15"/>
      <c r="D14" s="15"/>
      <c r="E14" s="15"/>
      <c r="F14" s="16"/>
    </row>
    <row r="16" spans="1:7" x14ac:dyDescent="0.3">
      <c r="A16" s="19"/>
    </row>
    <row r="17" spans="1:1" x14ac:dyDescent="0.3">
      <c r="A17" s="19"/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zoomScale="115" zoomScaleNormal="115" workbookViewId="0">
      <selection activeCell="A2" sqref="A2:H21"/>
    </sheetView>
  </sheetViews>
  <sheetFormatPr defaultColWidth="9" defaultRowHeight="13.8" x14ac:dyDescent="0.3"/>
  <cols>
    <col min="1" max="1" width="36.5546875" style="17" customWidth="1"/>
    <col min="2" max="2" width="8.5546875" style="22" bestFit="1" customWidth="1"/>
    <col min="3" max="3" width="8.88671875" style="22" bestFit="1" customWidth="1"/>
    <col min="4" max="4" width="7.5546875" style="17" customWidth="1"/>
    <col min="5" max="5" width="11.33203125" style="28" customWidth="1"/>
    <col min="6" max="6" width="11.44140625" style="28" bestFit="1" customWidth="1"/>
    <col min="7" max="7" width="3.33203125" style="28" customWidth="1"/>
    <col min="8" max="8" width="8.109375" style="17" customWidth="1"/>
    <col min="9" max="16384" width="9" style="17"/>
  </cols>
  <sheetData>
    <row r="1" spans="1:8" x14ac:dyDescent="0.3">
      <c r="A1" s="29" t="s">
        <v>37</v>
      </c>
      <c r="B1" s="30">
        <f>1-C1</f>
        <v>0.31169999999999998</v>
      </c>
      <c r="C1" s="30">
        <v>0.68830000000000002</v>
      </c>
    </row>
    <row r="2" spans="1:8" ht="41.4" x14ac:dyDescent="0.3">
      <c r="A2" s="35" t="s">
        <v>38</v>
      </c>
      <c r="B2" s="36" t="s">
        <v>6</v>
      </c>
      <c r="C2" s="36" t="s">
        <v>5</v>
      </c>
      <c r="D2" s="35"/>
      <c r="E2" s="37" t="s">
        <v>39</v>
      </c>
      <c r="F2" s="37" t="s">
        <v>40</v>
      </c>
      <c r="G2" s="37"/>
      <c r="H2" s="35" t="s">
        <v>11</v>
      </c>
    </row>
    <row r="3" spans="1:8" ht="7.2" customHeight="1" x14ac:dyDescent="0.3"/>
    <row r="4" spans="1:8" hidden="1" x14ac:dyDescent="0.3">
      <c r="A4" s="17" t="s">
        <v>8</v>
      </c>
      <c r="B4" s="22">
        <v>3.0290000000000001E-2</v>
      </c>
      <c r="C4" s="22">
        <v>6.6869999999999999E-2</v>
      </c>
      <c r="E4" s="23"/>
      <c r="F4" s="23"/>
      <c r="G4" s="23"/>
    </row>
    <row r="5" spans="1:8" hidden="1" x14ac:dyDescent="0.3">
      <c r="A5" s="17" t="s">
        <v>15</v>
      </c>
      <c r="B5" s="22">
        <v>3.023E-2</v>
      </c>
      <c r="C5" s="22">
        <v>6.5210000000000004E-2</v>
      </c>
      <c r="E5" s="23"/>
      <c r="F5" s="23"/>
      <c r="G5" s="23"/>
    </row>
    <row r="6" spans="1:8" s="26" customFormat="1" hidden="1" x14ac:dyDescent="0.3">
      <c r="A6" s="24" t="s">
        <v>28</v>
      </c>
      <c r="B6" s="25"/>
      <c r="C6" s="25"/>
      <c r="E6" s="27">
        <f>(B4-B5)/B4</f>
        <v>1.9808517662595255E-3</v>
      </c>
      <c r="F6" s="27">
        <f>(C4-C5)/C4</f>
        <v>2.4824285927919767E-2</v>
      </c>
      <c r="G6" s="27"/>
      <c r="H6" s="27">
        <f>($B$1*E6)+($C$1*F6)</f>
        <v>1.7703987499730272E-2</v>
      </c>
    </row>
    <row r="7" spans="1:8" s="26" customFormat="1" ht="7.8" hidden="1" customHeight="1" x14ac:dyDescent="0.3">
      <c r="A7" s="24"/>
      <c r="B7" s="25"/>
      <c r="C7" s="25"/>
      <c r="E7" s="27"/>
      <c r="F7" s="27"/>
      <c r="G7" s="27"/>
    </row>
    <row r="8" spans="1:8" hidden="1" x14ac:dyDescent="0.3">
      <c r="A8" s="17" t="s">
        <v>15</v>
      </c>
      <c r="B8" s="22">
        <v>3.023E-2</v>
      </c>
      <c r="C8" s="22">
        <v>6.5210000000000004E-2</v>
      </c>
      <c r="E8" s="23"/>
      <c r="F8" s="23"/>
      <c r="G8" s="23"/>
    </row>
    <row r="9" spans="1:8" hidden="1" x14ac:dyDescent="0.3">
      <c r="A9" s="17" t="s">
        <v>16</v>
      </c>
      <c r="B9" s="22">
        <v>3.0079999999999999E-2</v>
      </c>
      <c r="C9" s="22">
        <v>6.2560000000000004E-2</v>
      </c>
      <c r="E9" s="23"/>
      <c r="F9" s="23"/>
      <c r="G9" s="23"/>
    </row>
    <row r="10" spans="1:8" hidden="1" x14ac:dyDescent="0.3">
      <c r="A10" s="24" t="s">
        <v>26</v>
      </c>
      <c r="B10" s="25"/>
      <c r="C10" s="25"/>
      <c r="D10" s="26"/>
      <c r="E10" s="27">
        <f>(B8-B9)/B8</f>
        <v>4.9619583195501431E-3</v>
      </c>
      <c r="F10" s="27">
        <f>(C8-C9)/C8</f>
        <v>4.0637938966416182E-2</v>
      </c>
      <c r="G10" s="27"/>
      <c r="H10" s="27">
        <f>($B$1*E10)+($C$1*F10)</f>
        <v>2.9517735798788039E-2</v>
      </c>
    </row>
    <row r="11" spans="1:8" s="26" customFormat="1" hidden="1" x14ac:dyDescent="0.3">
      <c r="A11" s="24" t="s">
        <v>27</v>
      </c>
      <c r="B11" s="25"/>
      <c r="C11" s="25"/>
      <c r="E11" s="27">
        <f>(B4-B9)/B4</f>
        <v>6.9329811819082814E-3</v>
      </c>
      <c r="F11" s="27">
        <f>(C4-C9)/C4</f>
        <v>6.4453417077912287E-2</v>
      </c>
      <c r="G11" s="27"/>
      <c r="H11" s="27">
        <f>($B$1*E11)+($C$1*F11)</f>
        <v>4.6524297209127839E-2</v>
      </c>
    </row>
    <row r="12" spans="1:8" s="26" customFormat="1" ht="8.4" hidden="1" customHeight="1" x14ac:dyDescent="0.3">
      <c r="A12" s="24"/>
      <c r="B12" s="25"/>
      <c r="C12" s="25"/>
      <c r="E12" s="27"/>
      <c r="F12" s="27"/>
      <c r="G12" s="27"/>
    </row>
    <row r="13" spans="1:8" hidden="1" x14ac:dyDescent="0.3">
      <c r="A13" s="17" t="s">
        <v>8</v>
      </c>
      <c r="B13" s="22">
        <v>3.0290000000000001E-2</v>
      </c>
      <c r="C13" s="22">
        <v>6.6869999999999999E-2</v>
      </c>
      <c r="E13" s="23"/>
      <c r="F13" s="23"/>
      <c r="G13" s="23"/>
    </row>
    <row r="14" spans="1:8" hidden="1" x14ac:dyDescent="0.3">
      <c r="A14" s="17" t="s">
        <v>32</v>
      </c>
      <c r="B14" s="22">
        <v>3.023E-2</v>
      </c>
      <c r="C14" s="22">
        <v>6.6290000000000002E-2</v>
      </c>
      <c r="E14" s="23"/>
      <c r="F14" s="23"/>
      <c r="G14" s="23"/>
    </row>
    <row r="15" spans="1:8" hidden="1" x14ac:dyDescent="0.3">
      <c r="A15" s="24" t="s">
        <v>28</v>
      </c>
      <c r="B15" s="25"/>
      <c r="C15" s="25"/>
      <c r="D15" s="26"/>
      <c r="E15" s="27">
        <f>(B13-B14)/B13</f>
        <v>1.9808517662595255E-3</v>
      </c>
      <c r="F15" s="27">
        <f>(C13-C14)/C13</f>
        <v>8.6735456856586995E-3</v>
      </c>
      <c r="G15" s="27"/>
      <c r="H15" s="27">
        <f>($B$1*E15)+($C$1*F15)</f>
        <v>6.5874329909819777E-3</v>
      </c>
    </row>
    <row r="16" spans="1:8" hidden="1" x14ac:dyDescent="0.3">
      <c r="A16" s="17" t="s">
        <v>41</v>
      </c>
      <c r="B16" s="22">
        <v>3.023E-2</v>
      </c>
      <c r="C16" s="22">
        <v>6.5210000000000004E-2</v>
      </c>
      <c r="E16" s="23"/>
      <c r="F16" s="23"/>
      <c r="G16" s="23"/>
    </row>
    <row r="17" spans="1:8" hidden="1" x14ac:dyDescent="0.3">
      <c r="A17" s="24" t="s">
        <v>33</v>
      </c>
      <c r="E17" s="27">
        <f>(B14-B16)/B14</f>
        <v>0</v>
      </c>
      <c r="F17" s="27">
        <f>(C14-C16)/C14</f>
        <v>1.6292050082968738E-2</v>
      </c>
      <c r="G17" s="27"/>
      <c r="H17" s="27">
        <f>($B$1*E17)+($C$1*F17)</f>
        <v>1.1213818072107383E-2</v>
      </c>
    </row>
    <row r="18" spans="1:8" hidden="1" x14ac:dyDescent="0.3">
      <c r="A18" s="24" t="s">
        <v>10</v>
      </c>
      <c r="E18" s="27">
        <f>(B13-B16)/B13</f>
        <v>1.9808517662595255E-3</v>
      </c>
      <c r="F18" s="27">
        <f>(C13-C16)/C13</f>
        <v>2.4824285927919767E-2</v>
      </c>
      <c r="G18" s="27"/>
      <c r="H18" s="27">
        <f>($B$1*E18)+($C$1*F18)</f>
        <v>1.7703987499730272E-2</v>
      </c>
    </row>
    <row r="19" spans="1:8" x14ac:dyDescent="0.3">
      <c r="A19" s="17" t="s">
        <v>35</v>
      </c>
      <c r="B19" s="22">
        <v>3.0079999999999999E-2</v>
      </c>
      <c r="C19" s="22">
        <v>6.2560000000000004E-2</v>
      </c>
      <c r="E19" s="23"/>
      <c r="F19" s="23"/>
      <c r="G19" s="23"/>
    </row>
    <row r="20" spans="1:8" s="26" customFormat="1" x14ac:dyDescent="0.3">
      <c r="A20" s="24" t="s">
        <v>36</v>
      </c>
      <c r="B20" s="25"/>
      <c r="C20" s="25"/>
      <c r="E20" s="27">
        <f>(B5-B19)/B5</f>
        <v>4.9619583195501431E-3</v>
      </c>
      <c r="F20" s="27">
        <f>(C5-C19)/C5</f>
        <v>4.0637938966416182E-2</v>
      </c>
      <c r="G20" s="27"/>
      <c r="H20" s="27">
        <f t="shared" ref="H20:H21" si="0">($B$1*E20)+($C$1*F20)</f>
        <v>2.9517735798788039E-2</v>
      </c>
    </row>
    <row r="21" spans="1:8" s="26" customFormat="1" x14ac:dyDescent="0.3">
      <c r="A21" s="24" t="s">
        <v>9</v>
      </c>
      <c r="B21" s="25"/>
      <c r="C21" s="25"/>
      <c r="E21" s="27">
        <f>(B4-B19)/B4</f>
        <v>6.9329811819082814E-3</v>
      </c>
      <c r="F21" s="27">
        <f>(C4-C19)/C4</f>
        <v>6.4453417077912287E-2</v>
      </c>
      <c r="G21" s="27"/>
      <c r="H21" s="27">
        <f t="shared" si="0"/>
        <v>4.6524297209127839E-2</v>
      </c>
    </row>
    <row r="25" spans="1:8" x14ac:dyDescent="0.3">
      <c r="A25" s="26" t="s">
        <v>11</v>
      </c>
      <c r="B25" s="21" t="s">
        <v>12</v>
      </c>
      <c r="C25" s="21" t="s">
        <v>13</v>
      </c>
      <c r="D25" s="20" t="s">
        <v>29</v>
      </c>
    </row>
    <row r="26" spans="1:8" x14ac:dyDescent="0.3">
      <c r="A26" s="17" t="s">
        <v>14</v>
      </c>
      <c r="B26" s="22">
        <v>0.15268999999999999</v>
      </c>
      <c r="C26" s="23">
        <f>B26^2</f>
        <v>2.3314236099999996E-2</v>
      </c>
      <c r="D26" s="23"/>
    </row>
    <row r="27" spans="1:8" x14ac:dyDescent="0.3">
      <c r="A27" s="17" t="s">
        <v>30</v>
      </c>
      <c r="B27" s="22">
        <v>0.24931</v>
      </c>
      <c r="C27" s="23">
        <f>B27^2</f>
        <v>6.2155476100000003E-2</v>
      </c>
      <c r="D27" s="23">
        <f>C27-C26</f>
        <v>3.8841240000000006E-2</v>
      </c>
    </row>
    <row r="30" spans="1:8" ht="27.6" x14ac:dyDescent="0.3">
      <c r="A30" s="17" t="s">
        <v>50</v>
      </c>
      <c r="B30" s="22">
        <v>5.9327999999999996E-4</v>
      </c>
    </row>
    <row r="31" spans="1:8" ht="27.6" x14ac:dyDescent="0.3">
      <c r="A31" s="17" t="s">
        <v>51</v>
      </c>
      <c r="B31" s="22">
        <v>5.3552999999999999E-4</v>
      </c>
    </row>
    <row r="32" spans="1:8" ht="22.8" customHeight="1" x14ac:dyDescent="0.3">
      <c r="A32" s="17" t="s">
        <v>52</v>
      </c>
      <c r="B32" s="22">
        <f>B30/B31</f>
        <v>1.1078370959610104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14"/>
  <sheetViews>
    <sheetView tabSelected="1" workbookViewId="0">
      <selection activeCell="K63" sqref="K63"/>
    </sheetView>
  </sheetViews>
  <sheetFormatPr defaultColWidth="9.109375" defaultRowHeight="13.2" x14ac:dyDescent="0.25"/>
  <cols>
    <col min="1" max="5" width="8.88671875" style="1" customWidth="1"/>
    <col min="6" max="6" width="10.44140625" style="1" customWidth="1"/>
    <col min="7" max="7" width="4.5546875" style="1" customWidth="1"/>
    <col min="8" max="8" width="9.33203125" style="1" bestFit="1" customWidth="1"/>
    <col min="9" max="10" width="9.88671875" style="1" customWidth="1"/>
    <col min="11" max="11" width="9.5546875" style="1" bestFit="1" customWidth="1"/>
    <col min="12" max="12" width="23.88671875" style="2" customWidth="1"/>
    <col min="13" max="16384" width="9.109375" style="2"/>
  </cols>
  <sheetData>
    <row r="1" spans="1:15" x14ac:dyDescent="0.25">
      <c r="A1" s="38" t="s">
        <v>53</v>
      </c>
    </row>
    <row r="2" spans="1:15" ht="42.6" customHeight="1" x14ac:dyDescent="0.25">
      <c r="A2" s="43" t="s">
        <v>2</v>
      </c>
      <c r="B2" s="43"/>
      <c r="C2" s="43"/>
      <c r="D2" s="43"/>
      <c r="E2" s="43"/>
      <c r="F2" s="43"/>
      <c r="G2" s="5"/>
      <c r="H2" s="43" t="s">
        <v>47</v>
      </c>
      <c r="I2" s="43"/>
      <c r="J2" s="43"/>
      <c r="M2" s="33" t="s">
        <v>55</v>
      </c>
      <c r="N2" s="33" t="s">
        <v>56</v>
      </c>
      <c r="O2" s="33" t="s">
        <v>57</v>
      </c>
    </row>
    <row r="3" spans="1:15" ht="12.75" customHeight="1" x14ac:dyDescent="0.25">
      <c r="A3" s="1" t="s">
        <v>0</v>
      </c>
      <c r="B3" s="1" t="s">
        <v>42</v>
      </c>
      <c r="C3" s="1" t="s">
        <v>43</v>
      </c>
      <c r="D3" s="1" t="s">
        <v>44</v>
      </c>
      <c r="E3" s="1" t="s">
        <v>45</v>
      </c>
      <c r="F3" s="1" t="s">
        <v>46</v>
      </c>
      <c r="H3" s="7" t="s">
        <v>60</v>
      </c>
      <c r="I3" s="7" t="s">
        <v>7</v>
      </c>
      <c r="J3" s="1" t="s">
        <v>3</v>
      </c>
      <c r="K3" s="1" t="s">
        <v>1</v>
      </c>
      <c r="M3" s="31"/>
      <c r="N3" s="31"/>
      <c r="O3" s="31"/>
    </row>
    <row r="4" spans="1:15" x14ac:dyDescent="0.25">
      <c r="A4" s="1">
        <v>4.9557501999999998</v>
      </c>
      <c r="B4" s="1">
        <v>3.13154E-2</v>
      </c>
      <c r="C4" s="1">
        <v>0.1775457</v>
      </c>
      <c r="D4" s="1">
        <v>-3.77633E-2</v>
      </c>
      <c r="E4" s="1">
        <v>-3.4534500000000003E-2</v>
      </c>
      <c r="F4" s="1">
        <v>-0.1650701</v>
      </c>
      <c r="H4" s="1">
        <v>-1</v>
      </c>
      <c r="I4" s="1">
        <v>-1</v>
      </c>
      <c r="J4" s="1">
        <v>0</v>
      </c>
      <c r="K4" s="3">
        <f t="shared" ref="K4:K15" si="0" xml:space="preserve"> A4 + (C4*H4) + (B4*I4) + (D4*J4) + (F4*H4*J4) + (E4*I4*J4)</f>
        <v>4.7468890999999998</v>
      </c>
      <c r="M4" s="31"/>
      <c r="N4" s="31"/>
      <c r="O4" s="31"/>
    </row>
    <row r="5" spans="1:15" x14ac:dyDescent="0.25">
      <c r="A5" s="1">
        <v>4.9557501999999998</v>
      </c>
      <c r="B5" s="1">
        <v>3.13154E-2</v>
      </c>
      <c r="C5" s="1">
        <v>0.1775457</v>
      </c>
      <c r="D5" s="1">
        <v>-3.77633E-2</v>
      </c>
      <c r="E5" s="1">
        <v>-3.4534500000000003E-2</v>
      </c>
      <c r="F5" s="1">
        <v>-0.1650701</v>
      </c>
      <c r="H5" s="1">
        <v>-1</v>
      </c>
      <c r="I5" s="1">
        <v>0</v>
      </c>
      <c r="J5" s="1">
        <v>0</v>
      </c>
      <c r="K5" s="3">
        <f t="shared" si="0"/>
        <v>4.7782045000000002</v>
      </c>
      <c r="L5" s="2" t="s">
        <v>63</v>
      </c>
      <c r="M5" s="6">
        <f>K4</f>
        <v>4.7468890999999998</v>
      </c>
      <c r="N5" s="6">
        <f>K5</f>
        <v>4.7782045000000002</v>
      </c>
      <c r="O5" s="6">
        <f>K6</f>
        <v>4.8095199000000006</v>
      </c>
    </row>
    <row r="6" spans="1:15" x14ac:dyDescent="0.25">
      <c r="A6" s="1">
        <v>4.9557501999999998</v>
      </c>
      <c r="B6" s="1">
        <v>3.13154E-2</v>
      </c>
      <c r="C6" s="1">
        <v>0.1775457</v>
      </c>
      <c r="D6" s="1">
        <v>-3.77633E-2</v>
      </c>
      <c r="E6" s="1">
        <v>-3.4534500000000003E-2</v>
      </c>
      <c r="F6" s="1">
        <v>-0.1650701</v>
      </c>
      <c r="H6" s="1">
        <v>-1</v>
      </c>
      <c r="I6" s="1">
        <v>1</v>
      </c>
      <c r="J6" s="1">
        <v>0</v>
      </c>
      <c r="K6" s="3">
        <f t="shared" si="0"/>
        <v>4.8095199000000006</v>
      </c>
      <c r="L6" s="2" t="s">
        <v>62</v>
      </c>
      <c r="M6" s="6">
        <f>K7</f>
        <v>5.1019804999999989</v>
      </c>
      <c r="N6" s="6">
        <f>K8</f>
        <v>5.1332958999999994</v>
      </c>
      <c r="O6" s="6">
        <f>K9</f>
        <v>5.1646112999999998</v>
      </c>
    </row>
    <row r="7" spans="1:15" x14ac:dyDescent="0.25">
      <c r="A7" s="1">
        <v>4.9557501999999998</v>
      </c>
      <c r="B7" s="1">
        <v>3.13154E-2</v>
      </c>
      <c r="C7" s="1">
        <v>0.1775457</v>
      </c>
      <c r="D7" s="1">
        <v>-3.77633E-2</v>
      </c>
      <c r="E7" s="1">
        <v>-3.4534500000000003E-2</v>
      </c>
      <c r="F7" s="1">
        <v>-0.1650701</v>
      </c>
      <c r="H7" s="1">
        <v>1</v>
      </c>
      <c r="I7" s="1">
        <v>-1</v>
      </c>
      <c r="J7" s="1">
        <v>0</v>
      </c>
      <c r="K7" s="3">
        <f t="shared" si="0"/>
        <v>5.1019804999999989</v>
      </c>
      <c r="L7" s="2" t="s">
        <v>64</v>
      </c>
      <c r="M7" s="6">
        <f>K10</f>
        <v>4.9087304000000005</v>
      </c>
      <c r="N7" s="6">
        <f>K11</f>
        <v>4.9055113000000006</v>
      </c>
      <c r="O7" s="6">
        <f>K12</f>
        <v>4.9022922000000007</v>
      </c>
    </row>
    <row r="8" spans="1:15" x14ac:dyDescent="0.25">
      <c r="A8" s="1">
        <v>4.9557501999999998</v>
      </c>
      <c r="B8" s="1">
        <v>3.13154E-2</v>
      </c>
      <c r="C8" s="1">
        <v>0.1775457</v>
      </c>
      <c r="D8" s="1">
        <v>-3.77633E-2</v>
      </c>
      <c r="E8" s="1">
        <v>-3.4534500000000003E-2</v>
      </c>
      <c r="F8" s="1">
        <v>-0.1650701</v>
      </c>
      <c r="H8" s="1">
        <v>1</v>
      </c>
      <c r="I8" s="1">
        <v>0</v>
      </c>
      <c r="J8" s="1">
        <v>0</v>
      </c>
      <c r="K8" s="3">
        <f t="shared" si="0"/>
        <v>5.1332958999999994</v>
      </c>
      <c r="L8" s="2" t="s">
        <v>65</v>
      </c>
      <c r="M8" s="6">
        <f>K13</f>
        <v>4.933681599999999</v>
      </c>
      <c r="N8" s="6">
        <f>K14</f>
        <v>4.9304624999999991</v>
      </c>
      <c r="O8" s="6">
        <f>K15</f>
        <v>4.9272433999999992</v>
      </c>
    </row>
    <row r="9" spans="1:15" x14ac:dyDescent="0.25">
      <c r="A9" s="1">
        <v>4.9557501999999998</v>
      </c>
      <c r="B9" s="1">
        <v>3.13154E-2</v>
      </c>
      <c r="C9" s="1">
        <v>0.1775457</v>
      </c>
      <c r="D9" s="1">
        <v>-3.77633E-2</v>
      </c>
      <c r="E9" s="1">
        <v>-3.4534500000000003E-2</v>
      </c>
      <c r="F9" s="1">
        <v>-0.1650701</v>
      </c>
      <c r="H9" s="1">
        <v>1</v>
      </c>
      <c r="I9" s="1">
        <v>1</v>
      </c>
      <c r="J9" s="1">
        <v>0</v>
      </c>
      <c r="K9" s="3">
        <f t="shared" si="0"/>
        <v>5.1646112999999998</v>
      </c>
      <c r="M9" s="4"/>
      <c r="N9" s="4"/>
    </row>
    <row r="10" spans="1:15" x14ac:dyDescent="0.25">
      <c r="A10" s="1">
        <v>4.9557501999999998</v>
      </c>
      <c r="B10" s="1">
        <v>3.13154E-2</v>
      </c>
      <c r="C10" s="1">
        <v>0.1775457</v>
      </c>
      <c r="D10" s="1">
        <v>-3.77633E-2</v>
      </c>
      <c r="E10" s="1">
        <v>-3.4534500000000003E-2</v>
      </c>
      <c r="F10" s="1">
        <v>-0.1650701</v>
      </c>
      <c r="H10" s="1">
        <v>-1</v>
      </c>
      <c r="I10" s="1">
        <v>-1</v>
      </c>
      <c r="J10" s="1">
        <v>1</v>
      </c>
      <c r="K10" s="3">
        <f t="shared" si="0"/>
        <v>4.9087304000000005</v>
      </c>
      <c r="M10" s="4"/>
      <c r="N10" s="4"/>
    </row>
    <row r="11" spans="1:15" x14ac:dyDescent="0.25">
      <c r="A11" s="1">
        <v>4.9557501999999998</v>
      </c>
      <c r="B11" s="1">
        <v>3.13154E-2</v>
      </c>
      <c r="C11" s="1">
        <v>0.1775457</v>
      </c>
      <c r="D11" s="1">
        <v>-3.77633E-2</v>
      </c>
      <c r="E11" s="1">
        <v>-3.4534500000000003E-2</v>
      </c>
      <c r="F11" s="1">
        <v>-0.1650701</v>
      </c>
      <c r="H11" s="1">
        <v>-1</v>
      </c>
      <c r="I11" s="1">
        <v>0</v>
      </c>
      <c r="J11" s="1">
        <v>1</v>
      </c>
      <c r="K11" s="3">
        <f t="shared" si="0"/>
        <v>4.9055113000000006</v>
      </c>
      <c r="M11" s="4"/>
      <c r="N11" s="4"/>
    </row>
    <row r="12" spans="1:15" x14ac:dyDescent="0.25">
      <c r="A12" s="1">
        <v>4.9557501999999998</v>
      </c>
      <c r="B12" s="1">
        <v>3.13154E-2</v>
      </c>
      <c r="C12" s="1">
        <v>0.1775457</v>
      </c>
      <c r="D12" s="1">
        <v>-3.77633E-2</v>
      </c>
      <c r="E12" s="1">
        <v>-3.4534500000000003E-2</v>
      </c>
      <c r="F12" s="1">
        <v>-0.1650701</v>
      </c>
      <c r="H12" s="1">
        <v>-1</v>
      </c>
      <c r="I12" s="1">
        <v>1</v>
      </c>
      <c r="J12" s="1">
        <v>1</v>
      </c>
      <c r="K12" s="3">
        <f t="shared" si="0"/>
        <v>4.9022922000000007</v>
      </c>
      <c r="M12" s="4"/>
      <c r="N12" s="4"/>
    </row>
    <row r="13" spans="1:15" x14ac:dyDescent="0.25">
      <c r="A13" s="1">
        <v>4.9557501999999998</v>
      </c>
      <c r="B13" s="1">
        <v>3.13154E-2</v>
      </c>
      <c r="C13" s="1">
        <v>0.1775457</v>
      </c>
      <c r="D13" s="1">
        <v>-3.77633E-2</v>
      </c>
      <c r="E13" s="1">
        <v>-3.4534500000000003E-2</v>
      </c>
      <c r="F13" s="1">
        <v>-0.1650701</v>
      </c>
      <c r="H13" s="1">
        <v>1</v>
      </c>
      <c r="I13" s="1">
        <v>-1</v>
      </c>
      <c r="J13" s="1">
        <v>1</v>
      </c>
      <c r="K13" s="3">
        <f t="shared" si="0"/>
        <v>4.933681599999999</v>
      </c>
      <c r="M13" s="4"/>
      <c r="N13" s="4"/>
    </row>
    <row r="14" spans="1:15" x14ac:dyDescent="0.25">
      <c r="A14" s="1">
        <v>4.9557501999999998</v>
      </c>
      <c r="B14" s="1">
        <v>3.13154E-2</v>
      </c>
      <c r="C14" s="1">
        <v>0.1775457</v>
      </c>
      <c r="D14" s="1">
        <v>-3.77633E-2</v>
      </c>
      <c r="E14" s="1">
        <v>-3.4534500000000003E-2</v>
      </c>
      <c r="F14" s="1">
        <v>-0.1650701</v>
      </c>
      <c r="H14" s="1">
        <v>1</v>
      </c>
      <c r="I14" s="1">
        <v>0</v>
      </c>
      <c r="J14" s="1">
        <v>1</v>
      </c>
      <c r="K14" s="3">
        <f t="shared" si="0"/>
        <v>4.9304624999999991</v>
      </c>
      <c r="M14" s="4"/>
      <c r="N14" s="4"/>
    </row>
    <row r="15" spans="1:15" x14ac:dyDescent="0.25">
      <c r="A15" s="1">
        <v>4.9557501999999998</v>
      </c>
      <c r="B15" s="1">
        <v>3.13154E-2</v>
      </c>
      <c r="C15" s="1">
        <v>0.1775457</v>
      </c>
      <c r="D15" s="1">
        <v>-3.77633E-2</v>
      </c>
      <c r="E15" s="1">
        <v>-3.4534500000000003E-2</v>
      </c>
      <c r="F15" s="1">
        <v>-0.1650701</v>
      </c>
      <c r="H15" s="1">
        <v>1</v>
      </c>
      <c r="I15" s="1">
        <v>1</v>
      </c>
      <c r="J15" s="1">
        <v>1</v>
      </c>
      <c r="K15" s="3">
        <f t="shared" si="0"/>
        <v>4.9272433999999992</v>
      </c>
      <c r="M15" s="4"/>
      <c r="N15" s="4"/>
    </row>
    <row r="16" spans="1:15" x14ac:dyDescent="0.25">
      <c r="K16" s="3"/>
      <c r="M16" s="4"/>
      <c r="N16" s="4"/>
    </row>
    <row r="17" spans="11:14" x14ac:dyDescent="0.25">
      <c r="K17" s="3"/>
      <c r="M17" s="4"/>
      <c r="N17" s="4"/>
    </row>
    <row r="18" spans="11:14" x14ac:dyDescent="0.25">
      <c r="K18" s="3"/>
      <c r="M18" s="4"/>
      <c r="N18" s="4"/>
    </row>
    <row r="19" spans="11:14" x14ac:dyDescent="0.25">
      <c r="K19" s="3"/>
      <c r="M19" s="4"/>
      <c r="N19" s="4"/>
    </row>
    <row r="20" spans="11:14" x14ac:dyDescent="0.25">
      <c r="K20" s="3"/>
      <c r="M20" s="4"/>
      <c r="N20" s="4"/>
    </row>
    <row r="21" spans="11:14" x14ac:dyDescent="0.25">
      <c r="K21" s="3"/>
      <c r="M21" s="4"/>
      <c r="N21" s="4"/>
    </row>
    <row r="22" spans="11:14" x14ac:dyDescent="0.25">
      <c r="K22" s="3"/>
      <c r="M22" s="4"/>
      <c r="N22" s="4"/>
    </row>
    <row r="23" spans="11:14" x14ac:dyDescent="0.25">
      <c r="K23" s="3"/>
      <c r="M23" s="4"/>
      <c r="N23" s="4"/>
    </row>
    <row r="24" spans="11:14" x14ac:dyDescent="0.25">
      <c r="M24" s="4"/>
      <c r="N24" s="4"/>
    </row>
    <row r="25" spans="11:14" x14ac:dyDescent="0.25">
      <c r="M25" s="4"/>
      <c r="N25" s="4"/>
    </row>
    <row r="26" spans="11:14" x14ac:dyDescent="0.25">
      <c r="M26" s="4"/>
      <c r="N26" s="4"/>
    </row>
    <row r="27" spans="11:14" x14ac:dyDescent="0.25">
      <c r="M27" s="4"/>
      <c r="N27" s="4"/>
    </row>
    <row r="28" spans="11:14" x14ac:dyDescent="0.25">
      <c r="M28" s="4"/>
      <c r="N28" s="4"/>
    </row>
    <row r="29" spans="11:14" x14ac:dyDescent="0.25">
      <c r="M29" s="4"/>
      <c r="N29" s="4"/>
    </row>
    <row r="30" spans="11:14" x14ac:dyDescent="0.25">
      <c r="M30" s="4"/>
      <c r="N30" s="4"/>
    </row>
    <row r="31" spans="11:14" x14ac:dyDescent="0.25">
      <c r="M31" s="4"/>
      <c r="N31" s="4"/>
    </row>
    <row r="32" spans="11:14" x14ac:dyDescent="0.25">
      <c r="M32" s="4"/>
      <c r="N32" s="4"/>
    </row>
    <row r="33" spans="1:17" x14ac:dyDescent="0.25">
      <c r="M33" s="4"/>
      <c r="N33" s="4"/>
    </row>
    <row r="34" spans="1:17" x14ac:dyDescent="0.25">
      <c r="A34" s="38" t="s">
        <v>54</v>
      </c>
    </row>
    <row r="35" spans="1:17" x14ac:dyDescent="0.25">
      <c r="A35" s="43" t="s">
        <v>2</v>
      </c>
      <c r="B35" s="43"/>
      <c r="C35" s="43"/>
      <c r="D35" s="43"/>
      <c r="E35" s="43"/>
      <c r="F35" s="43"/>
      <c r="G35" s="32"/>
      <c r="H35" s="43" t="s">
        <v>47</v>
      </c>
      <c r="I35" s="43"/>
      <c r="J35" s="43"/>
      <c r="M35" s="31"/>
      <c r="N35" s="33"/>
      <c r="O35" s="31"/>
    </row>
    <row r="36" spans="1:17" x14ac:dyDescent="0.25">
      <c r="A36" s="1" t="s">
        <v>0</v>
      </c>
      <c r="B36" s="1" t="s">
        <v>42</v>
      </c>
      <c r="C36" s="1" t="s">
        <v>58</v>
      </c>
      <c r="D36" s="1" t="s">
        <v>44</v>
      </c>
      <c r="E36" s="1" t="s">
        <v>45</v>
      </c>
      <c r="F36" s="1" t="s">
        <v>59</v>
      </c>
      <c r="H36" s="7" t="s">
        <v>60</v>
      </c>
      <c r="I36" s="7" t="s">
        <v>61</v>
      </c>
      <c r="J36" s="1" t="s">
        <v>3</v>
      </c>
      <c r="K36" s="1" t="s">
        <v>1</v>
      </c>
      <c r="M36" s="31"/>
      <c r="N36" s="31"/>
      <c r="O36" s="31"/>
    </row>
    <row r="37" spans="1:17" x14ac:dyDescent="0.25">
      <c r="A37" s="1">
        <v>4.9557501999999998</v>
      </c>
      <c r="B37" s="1">
        <v>3.13154E-2</v>
      </c>
      <c r="C37" s="1">
        <v>0.1462292</v>
      </c>
      <c r="D37" s="1">
        <v>-3.77633E-2</v>
      </c>
      <c r="E37" s="1">
        <v>-3.4534500000000003E-2</v>
      </c>
      <c r="F37" s="1">
        <v>-0.13053149999999999</v>
      </c>
      <c r="H37" s="7">
        <v>-1</v>
      </c>
      <c r="I37" s="7">
        <v>-2</v>
      </c>
      <c r="J37" s="1">
        <v>0</v>
      </c>
      <c r="K37" s="3">
        <f t="shared" ref="K37:K56" si="1" xml:space="preserve"> A37 + (C37*H37) + (B37*I37) + (D37*J37) + (F37*H37*J37) + (E37*I37*J37)</f>
        <v>4.7468902000000002</v>
      </c>
      <c r="M37" s="31"/>
      <c r="N37" s="31"/>
      <c r="O37" s="31"/>
    </row>
    <row r="38" spans="1:17" x14ac:dyDescent="0.25">
      <c r="A38" s="1">
        <v>4.9557501999999998</v>
      </c>
      <c r="B38" s="1">
        <v>3.13154E-2</v>
      </c>
      <c r="C38" s="1">
        <v>0.1462292</v>
      </c>
      <c r="D38" s="1">
        <v>-3.77633E-2</v>
      </c>
      <c r="E38" s="1">
        <v>-3.4534500000000003E-2</v>
      </c>
      <c r="F38" s="1">
        <v>-0.13053149999999999</v>
      </c>
      <c r="H38" s="1">
        <v>-1</v>
      </c>
      <c r="I38" s="1">
        <v>-1</v>
      </c>
      <c r="J38" s="1">
        <v>0</v>
      </c>
      <c r="K38" s="3">
        <f t="shared" si="1"/>
        <v>4.7782055999999997</v>
      </c>
      <c r="M38" s="31">
        <v>-2</v>
      </c>
      <c r="N38" s="31">
        <v>-1</v>
      </c>
      <c r="O38" s="31">
        <v>0</v>
      </c>
      <c r="P38" s="39">
        <v>1</v>
      </c>
      <c r="Q38" s="39">
        <v>2</v>
      </c>
    </row>
    <row r="39" spans="1:17" x14ac:dyDescent="0.25">
      <c r="A39" s="1">
        <v>4.9557501999999998</v>
      </c>
      <c r="B39" s="1">
        <v>3.13154E-2</v>
      </c>
      <c r="C39" s="1">
        <v>0.1462292</v>
      </c>
      <c r="D39" s="1">
        <v>-3.77633E-2</v>
      </c>
      <c r="E39" s="1">
        <v>-3.4534500000000003E-2</v>
      </c>
      <c r="F39" s="1">
        <v>-0.13053149999999999</v>
      </c>
      <c r="H39" s="1">
        <v>-1</v>
      </c>
      <c r="I39" s="1">
        <v>0</v>
      </c>
      <c r="J39" s="1">
        <v>0</v>
      </c>
      <c r="K39" s="3">
        <f t="shared" si="1"/>
        <v>4.8095210000000002</v>
      </c>
      <c r="L39" s="2" t="s">
        <v>63</v>
      </c>
      <c r="M39" s="41">
        <f>K37</f>
        <v>4.7468902000000002</v>
      </c>
      <c r="N39" s="6">
        <f>K38</f>
        <v>4.7782055999999997</v>
      </c>
      <c r="O39" s="6">
        <f>K39</f>
        <v>4.8095210000000002</v>
      </c>
      <c r="P39" s="6"/>
      <c r="Q39" s="41"/>
    </row>
    <row r="40" spans="1:17" x14ac:dyDescent="0.25">
      <c r="A40" s="1">
        <v>4.9557501999999998</v>
      </c>
      <c r="B40" s="1">
        <v>3.13154E-2</v>
      </c>
      <c r="C40" s="1">
        <v>0.1462292</v>
      </c>
      <c r="D40" s="1">
        <v>-3.77633E-2</v>
      </c>
      <c r="E40" s="1">
        <v>-3.4534500000000003E-2</v>
      </c>
      <c r="F40" s="1">
        <v>-0.13053149999999999</v>
      </c>
      <c r="H40" s="1">
        <v>-1</v>
      </c>
      <c r="I40" s="1">
        <v>1</v>
      </c>
      <c r="J40" s="1">
        <v>0</v>
      </c>
      <c r="K40" s="3">
        <f t="shared" si="1"/>
        <v>4.8408364000000006</v>
      </c>
      <c r="L40" s="2" t="s">
        <v>62</v>
      </c>
      <c r="M40" s="41"/>
      <c r="N40" s="6"/>
      <c r="O40" s="6">
        <f>K44</f>
        <v>5.1019793999999994</v>
      </c>
      <c r="P40" s="6">
        <f>K45</f>
        <v>5.1332947999999998</v>
      </c>
      <c r="Q40" s="41">
        <f>K46</f>
        <v>5.1646101999999994</v>
      </c>
    </row>
    <row r="41" spans="1:17" x14ac:dyDescent="0.25">
      <c r="A41" s="34">
        <v>4.9557501999999998</v>
      </c>
      <c r="B41" s="34">
        <v>3.13154E-2</v>
      </c>
      <c r="C41" s="34">
        <v>0.1462292</v>
      </c>
      <c r="D41" s="34">
        <v>-3.77633E-2</v>
      </c>
      <c r="E41" s="34">
        <v>-3.4534500000000003E-2</v>
      </c>
      <c r="F41" s="34">
        <v>-0.13053149999999999</v>
      </c>
      <c r="G41" s="34"/>
      <c r="H41" s="34">
        <v>-1</v>
      </c>
      <c r="I41" s="34">
        <v>2</v>
      </c>
      <c r="J41" s="34">
        <v>0</v>
      </c>
      <c r="K41" s="40">
        <f t="shared" si="1"/>
        <v>4.8721518000000001</v>
      </c>
      <c r="L41" s="2" t="s">
        <v>64</v>
      </c>
      <c r="M41" s="41">
        <f>K47</f>
        <v>4.9087274000000001</v>
      </c>
      <c r="N41" s="6">
        <f>K48</f>
        <v>4.9055083000000002</v>
      </c>
      <c r="O41" s="6">
        <f>K49</f>
        <v>4.9022892000000002</v>
      </c>
      <c r="P41" s="6"/>
      <c r="Q41" s="41"/>
    </row>
    <row r="42" spans="1:17" x14ac:dyDescent="0.25">
      <c r="A42" s="1">
        <v>4.9557501999999998</v>
      </c>
      <c r="B42" s="1">
        <v>3.13154E-2</v>
      </c>
      <c r="C42" s="1">
        <v>0.1462292</v>
      </c>
      <c r="D42" s="1">
        <v>-3.77633E-2</v>
      </c>
      <c r="E42" s="1">
        <v>-3.4534500000000003E-2</v>
      </c>
      <c r="F42" s="1">
        <v>-0.13053149999999999</v>
      </c>
      <c r="H42" s="1">
        <v>1</v>
      </c>
      <c r="I42" s="7">
        <v>-2</v>
      </c>
      <c r="J42" s="1">
        <v>0</v>
      </c>
      <c r="K42" s="3">
        <f t="shared" si="1"/>
        <v>5.0393485999999994</v>
      </c>
      <c r="L42" s="2" t="s">
        <v>65</v>
      </c>
      <c r="M42" s="41"/>
      <c r="N42" s="6"/>
      <c r="O42" s="6">
        <f>K54</f>
        <v>4.9336845999999994</v>
      </c>
      <c r="P42" s="6">
        <f>K55</f>
        <v>4.9304654999999995</v>
      </c>
      <c r="Q42" s="41">
        <f>K56</f>
        <v>4.9272463999999996</v>
      </c>
    </row>
    <row r="43" spans="1:17" x14ac:dyDescent="0.25">
      <c r="A43" s="1">
        <v>4.9557501999999998</v>
      </c>
      <c r="B43" s="1">
        <v>3.13154E-2</v>
      </c>
      <c r="C43" s="1">
        <v>0.1462292</v>
      </c>
      <c r="D43" s="1">
        <v>-3.77633E-2</v>
      </c>
      <c r="E43" s="1">
        <v>-3.4534500000000003E-2</v>
      </c>
      <c r="F43" s="1">
        <v>-0.13053149999999999</v>
      </c>
      <c r="H43" s="1">
        <v>1</v>
      </c>
      <c r="I43" s="1">
        <v>-1</v>
      </c>
      <c r="J43" s="1">
        <v>0</v>
      </c>
      <c r="K43" s="3">
        <f t="shared" si="1"/>
        <v>5.0706639999999989</v>
      </c>
    </row>
    <row r="44" spans="1:17" x14ac:dyDescent="0.25">
      <c r="A44" s="1">
        <v>4.9557501999999998</v>
      </c>
      <c r="B44" s="1">
        <v>3.13154E-2</v>
      </c>
      <c r="C44" s="1">
        <v>0.1462292</v>
      </c>
      <c r="D44" s="1">
        <v>-3.77633E-2</v>
      </c>
      <c r="E44" s="1">
        <v>-3.4534500000000003E-2</v>
      </c>
      <c r="F44" s="1">
        <v>-0.13053149999999999</v>
      </c>
      <c r="H44" s="1">
        <v>1</v>
      </c>
      <c r="I44" s="1">
        <v>0</v>
      </c>
      <c r="J44" s="1">
        <v>0</v>
      </c>
      <c r="K44" s="3">
        <f t="shared" si="1"/>
        <v>5.1019793999999994</v>
      </c>
    </row>
    <row r="45" spans="1:17" x14ac:dyDescent="0.25">
      <c r="A45" s="1">
        <v>4.9557501999999998</v>
      </c>
      <c r="B45" s="1">
        <v>3.13154E-2</v>
      </c>
      <c r="C45" s="1">
        <v>0.1462292</v>
      </c>
      <c r="D45" s="1">
        <v>-3.77633E-2</v>
      </c>
      <c r="E45" s="1">
        <v>-3.4534500000000003E-2</v>
      </c>
      <c r="F45" s="1">
        <v>-0.13053149999999999</v>
      </c>
      <c r="H45" s="1">
        <v>1</v>
      </c>
      <c r="I45" s="1">
        <v>1</v>
      </c>
      <c r="J45" s="1">
        <v>0</v>
      </c>
      <c r="K45" s="3">
        <f t="shared" si="1"/>
        <v>5.1332947999999998</v>
      </c>
      <c r="M45" s="4"/>
      <c r="N45" s="4"/>
    </row>
    <row r="46" spans="1:17" x14ac:dyDescent="0.25">
      <c r="A46" s="34">
        <v>4.9557501999999998</v>
      </c>
      <c r="B46" s="34">
        <v>3.13154E-2</v>
      </c>
      <c r="C46" s="34">
        <v>0.1462292</v>
      </c>
      <c r="D46" s="34">
        <v>-3.77633E-2</v>
      </c>
      <c r="E46" s="34">
        <v>-3.4534500000000003E-2</v>
      </c>
      <c r="F46" s="34">
        <v>-0.13053149999999999</v>
      </c>
      <c r="G46" s="34"/>
      <c r="H46" s="34">
        <v>1</v>
      </c>
      <c r="I46" s="34">
        <v>2</v>
      </c>
      <c r="J46" s="34">
        <v>0</v>
      </c>
      <c r="K46" s="40">
        <f t="shared" si="1"/>
        <v>5.1646101999999994</v>
      </c>
      <c r="M46" s="4"/>
      <c r="N46" s="4"/>
    </row>
    <row r="47" spans="1:17" x14ac:dyDescent="0.25">
      <c r="A47" s="1">
        <v>4.9557501999999998</v>
      </c>
      <c r="B47" s="1">
        <v>3.13154E-2</v>
      </c>
      <c r="C47" s="1">
        <v>0.1462292</v>
      </c>
      <c r="D47" s="1">
        <v>-3.77633E-2</v>
      </c>
      <c r="E47" s="1">
        <v>-3.4534500000000003E-2</v>
      </c>
      <c r="F47" s="1">
        <v>-0.13053149999999999</v>
      </c>
      <c r="H47" s="1">
        <v>-1</v>
      </c>
      <c r="I47" s="7">
        <v>-2</v>
      </c>
      <c r="J47" s="1">
        <v>1</v>
      </c>
      <c r="K47" s="3">
        <f t="shared" si="1"/>
        <v>4.9087274000000001</v>
      </c>
      <c r="M47" s="4"/>
      <c r="N47" s="4"/>
    </row>
    <row r="48" spans="1:17" x14ac:dyDescent="0.25">
      <c r="A48" s="1">
        <v>4.9557501999999998</v>
      </c>
      <c r="B48" s="1">
        <v>3.13154E-2</v>
      </c>
      <c r="C48" s="1">
        <v>0.1462292</v>
      </c>
      <c r="D48" s="1">
        <v>-3.77633E-2</v>
      </c>
      <c r="E48" s="1">
        <v>-3.4534500000000003E-2</v>
      </c>
      <c r="F48" s="1">
        <v>-0.13053149999999999</v>
      </c>
      <c r="H48" s="1">
        <v>-1</v>
      </c>
      <c r="I48" s="1">
        <v>-1</v>
      </c>
      <c r="J48" s="1">
        <v>1</v>
      </c>
      <c r="K48" s="3">
        <f t="shared" si="1"/>
        <v>4.9055083000000002</v>
      </c>
      <c r="M48" s="4"/>
      <c r="N48" s="4"/>
    </row>
    <row r="49" spans="1:14" x14ac:dyDescent="0.25">
      <c r="A49" s="1">
        <v>4.9557501999999998</v>
      </c>
      <c r="B49" s="1">
        <v>3.13154E-2</v>
      </c>
      <c r="C49" s="1">
        <v>0.1462292</v>
      </c>
      <c r="D49" s="1">
        <v>-3.77633E-2</v>
      </c>
      <c r="E49" s="1">
        <v>-3.4534500000000003E-2</v>
      </c>
      <c r="F49" s="1">
        <v>-0.13053149999999999</v>
      </c>
      <c r="H49" s="1">
        <v>-1</v>
      </c>
      <c r="I49" s="1">
        <v>0</v>
      </c>
      <c r="J49" s="1">
        <v>1</v>
      </c>
      <c r="K49" s="3">
        <f t="shared" si="1"/>
        <v>4.9022892000000002</v>
      </c>
      <c r="M49" s="4"/>
      <c r="N49" s="4"/>
    </row>
    <row r="50" spans="1:14" x14ac:dyDescent="0.25">
      <c r="A50" s="1">
        <v>4.9557501999999998</v>
      </c>
      <c r="B50" s="1">
        <v>3.13154E-2</v>
      </c>
      <c r="C50" s="1">
        <v>0.1462292</v>
      </c>
      <c r="D50" s="1">
        <v>-3.77633E-2</v>
      </c>
      <c r="E50" s="1">
        <v>-3.4534500000000003E-2</v>
      </c>
      <c r="F50" s="1">
        <v>-0.13053149999999999</v>
      </c>
      <c r="H50" s="1">
        <v>-1</v>
      </c>
      <c r="I50" s="1">
        <v>1</v>
      </c>
      <c r="J50" s="1">
        <v>1</v>
      </c>
      <c r="K50" s="3">
        <f t="shared" si="1"/>
        <v>4.8990701000000003</v>
      </c>
      <c r="M50" s="4"/>
      <c r="N50" s="4"/>
    </row>
    <row r="51" spans="1:14" x14ac:dyDescent="0.25">
      <c r="A51" s="34">
        <v>4.9557501999999998</v>
      </c>
      <c r="B51" s="34">
        <v>3.13154E-2</v>
      </c>
      <c r="C51" s="34">
        <v>0.1462292</v>
      </c>
      <c r="D51" s="34">
        <v>-3.77633E-2</v>
      </c>
      <c r="E51" s="34">
        <v>-3.4534500000000003E-2</v>
      </c>
      <c r="F51" s="34">
        <v>-0.13053149999999999</v>
      </c>
      <c r="G51" s="34"/>
      <c r="H51" s="34">
        <v>-1</v>
      </c>
      <c r="I51" s="34">
        <v>2</v>
      </c>
      <c r="J51" s="34">
        <v>1</v>
      </c>
      <c r="K51" s="40">
        <f t="shared" si="1"/>
        <v>4.8958510000000004</v>
      </c>
      <c r="M51" s="4"/>
      <c r="N51" s="4"/>
    </row>
    <row r="52" spans="1:14" x14ac:dyDescent="0.25">
      <c r="A52" s="1">
        <v>4.9557501999999998</v>
      </c>
      <c r="B52" s="1">
        <v>3.13154E-2</v>
      </c>
      <c r="C52" s="1">
        <v>0.1462292</v>
      </c>
      <c r="D52" s="1">
        <v>-3.77633E-2</v>
      </c>
      <c r="E52" s="1">
        <v>-3.4534500000000003E-2</v>
      </c>
      <c r="F52" s="1">
        <v>-0.13053149999999999</v>
      </c>
      <c r="H52" s="1">
        <v>1</v>
      </c>
      <c r="I52" s="7">
        <v>-2</v>
      </c>
      <c r="J52" s="1">
        <v>1</v>
      </c>
      <c r="K52" s="3">
        <f t="shared" si="1"/>
        <v>4.9401227999999993</v>
      </c>
      <c r="M52" s="4"/>
      <c r="N52" s="4"/>
    </row>
    <row r="53" spans="1:14" x14ac:dyDescent="0.25">
      <c r="A53" s="1">
        <v>4.9557501999999998</v>
      </c>
      <c r="B53" s="1">
        <v>3.13154E-2</v>
      </c>
      <c r="C53" s="1">
        <v>0.1462292</v>
      </c>
      <c r="D53" s="1">
        <v>-3.77633E-2</v>
      </c>
      <c r="E53" s="1">
        <v>-3.4534500000000003E-2</v>
      </c>
      <c r="F53" s="1">
        <v>-0.13053149999999999</v>
      </c>
      <c r="H53" s="1">
        <v>1</v>
      </c>
      <c r="I53" s="1">
        <v>-1</v>
      </c>
      <c r="J53" s="1">
        <v>1</v>
      </c>
      <c r="K53" s="3">
        <f t="shared" si="1"/>
        <v>4.9369036999999993</v>
      </c>
      <c r="M53" s="4"/>
      <c r="N53" s="4"/>
    </row>
    <row r="54" spans="1:14" x14ac:dyDescent="0.25">
      <c r="A54" s="1">
        <v>4.9557501999999998</v>
      </c>
      <c r="B54" s="1">
        <v>3.13154E-2</v>
      </c>
      <c r="C54" s="1">
        <v>0.1462292</v>
      </c>
      <c r="D54" s="1">
        <v>-3.77633E-2</v>
      </c>
      <c r="E54" s="1">
        <v>-3.4534500000000003E-2</v>
      </c>
      <c r="F54" s="1">
        <v>-0.13053149999999999</v>
      </c>
      <c r="H54" s="1">
        <v>1</v>
      </c>
      <c r="I54" s="1">
        <v>0</v>
      </c>
      <c r="J54" s="1">
        <v>1</v>
      </c>
      <c r="K54" s="3">
        <f t="shared" si="1"/>
        <v>4.9336845999999994</v>
      </c>
      <c r="M54" s="4"/>
      <c r="N54" s="4"/>
    </row>
    <row r="55" spans="1:14" x14ac:dyDescent="0.25">
      <c r="A55" s="1">
        <v>4.9557501999999998</v>
      </c>
      <c r="B55" s="1">
        <v>3.13154E-2</v>
      </c>
      <c r="C55" s="1">
        <v>0.1462292</v>
      </c>
      <c r="D55" s="1">
        <v>-3.77633E-2</v>
      </c>
      <c r="E55" s="1">
        <v>-3.4534500000000003E-2</v>
      </c>
      <c r="F55" s="1">
        <v>-0.13053149999999999</v>
      </c>
      <c r="H55" s="1">
        <v>1</v>
      </c>
      <c r="I55" s="1">
        <v>1</v>
      </c>
      <c r="J55" s="1">
        <v>1</v>
      </c>
      <c r="K55" s="3">
        <f t="shared" si="1"/>
        <v>4.9304654999999995</v>
      </c>
      <c r="M55" s="4"/>
      <c r="N55" s="4"/>
    </row>
    <row r="56" spans="1:14" x14ac:dyDescent="0.25">
      <c r="A56" s="1">
        <v>4.9557501999999998</v>
      </c>
      <c r="B56" s="1">
        <v>3.13154E-2</v>
      </c>
      <c r="C56" s="1">
        <v>0.1462292</v>
      </c>
      <c r="D56" s="1">
        <v>-3.77633E-2</v>
      </c>
      <c r="E56" s="1">
        <v>-3.4534500000000003E-2</v>
      </c>
      <c r="F56" s="1">
        <v>-0.13053149999999999</v>
      </c>
      <c r="H56" s="1">
        <v>1</v>
      </c>
      <c r="I56" s="1">
        <v>2</v>
      </c>
      <c r="J56" s="1">
        <v>1</v>
      </c>
      <c r="K56" s="3">
        <f t="shared" si="1"/>
        <v>4.9272463999999996</v>
      </c>
      <c r="M56" s="4"/>
      <c r="N56" s="4"/>
    </row>
    <row r="57" spans="1:14" x14ac:dyDescent="0.25">
      <c r="K57" s="3"/>
      <c r="M57" s="4"/>
      <c r="N57" s="4"/>
    </row>
    <row r="58" spans="1:14" x14ac:dyDescent="0.25">
      <c r="K58" s="3"/>
      <c r="M58" s="4"/>
      <c r="N58" s="4"/>
    </row>
    <row r="59" spans="1:14" x14ac:dyDescent="0.25">
      <c r="K59" s="3"/>
      <c r="M59" s="4"/>
      <c r="N59" s="4"/>
    </row>
    <row r="60" spans="1:14" x14ac:dyDescent="0.25">
      <c r="K60" s="3"/>
      <c r="M60" s="4"/>
      <c r="N60" s="4"/>
    </row>
    <row r="61" spans="1:14" x14ac:dyDescent="0.25">
      <c r="K61" s="3"/>
      <c r="M61" s="4"/>
      <c r="N61" s="4"/>
    </row>
    <row r="62" spans="1:14" x14ac:dyDescent="0.25">
      <c r="K62" s="3"/>
      <c r="M62" s="4"/>
      <c r="N62" s="4"/>
    </row>
    <row r="63" spans="1:14" x14ac:dyDescent="0.25">
      <c r="K63" s="3"/>
      <c r="M63" s="4"/>
      <c r="N63" s="4"/>
    </row>
    <row r="64" spans="1:14" x14ac:dyDescent="0.25">
      <c r="M64" s="4"/>
      <c r="N64" s="4"/>
    </row>
    <row r="65" spans="13:14" x14ac:dyDescent="0.25">
      <c r="M65" s="4"/>
      <c r="N65" s="4"/>
    </row>
    <row r="66" spans="13:14" x14ac:dyDescent="0.25">
      <c r="M66" s="4"/>
      <c r="N66" s="4"/>
    </row>
    <row r="67" spans="13:14" x14ac:dyDescent="0.25">
      <c r="M67" s="4"/>
      <c r="N67" s="4"/>
    </row>
    <row r="68" spans="13:14" x14ac:dyDescent="0.25">
      <c r="M68" s="4"/>
      <c r="N68" s="4"/>
    </row>
    <row r="69" spans="13:14" x14ac:dyDescent="0.25">
      <c r="M69" s="4"/>
      <c r="N69" s="4"/>
    </row>
    <row r="70" spans="13:14" x14ac:dyDescent="0.25">
      <c r="M70" s="4"/>
      <c r="N70" s="4"/>
    </row>
    <row r="71" spans="13:14" x14ac:dyDescent="0.25">
      <c r="M71" s="4"/>
      <c r="N71" s="4"/>
    </row>
    <row r="72" spans="13:14" x14ac:dyDescent="0.25">
      <c r="M72" s="4"/>
      <c r="N72" s="4"/>
    </row>
    <row r="73" spans="13:14" x14ac:dyDescent="0.25">
      <c r="M73" s="4"/>
      <c r="N73" s="4"/>
    </row>
    <row r="74" spans="13:14" x14ac:dyDescent="0.25">
      <c r="M74" s="4"/>
      <c r="N74" s="4"/>
    </row>
    <row r="75" spans="13:14" x14ac:dyDescent="0.25">
      <c r="M75" s="4"/>
      <c r="N75" s="4"/>
    </row>
    <row r="76" spans="13:14" x14ac:dyDescent="0.25">
      <c r="M76" s="4"/>
      <c r="N76" s="4"/>
    </row>
    <row r="77" spans="13:14" x14ac:dyDescent="0.25">
      <c r="M77" s="4"/>
      <c r="N77" s="4"/>
    </row>
    <row r="78" spans="13:14" x14ac:dyDescent="0.25">
      <c r="M78" s="4"/>
      <c r="N78" s="4"/>
    </row>
    <row r="79" spans="13:14" x14ac:dyDescent="0.25">
      <c r="M79" s="4"/>
      <c r="N79" s="4"/>
    </row>
    <row r="80" spans="13:14" x14ac:dyDescent="0.25">
      <c r="M80" s="4"/>
      <c r="N80" s="4"/>
    </row>
    <row r="81" spans="13:14" x14ac:dyDescent="0.25">
      <c r="M81" s="4"/>
      <c r="N81" s="4"/>
    </row>
    <row r="82" spans="13:14" x14ac:dyDescent="0.25">
      <c r="M82" s="4"/>
      <c r="N82" s="4"/>
    </row>
    <row r="83" spans="13:14" x14ac:dyDescent="0.25">
      <c r="M83" s="4"/>
      <c r="N83" s="4"/>
    </row>
    <row r="84" spans="13:14" x14ac:dyDescent="0.25">
      <c r="M84" s="4"/>
      <c r="N84" s="4"/>
    </row>
    <row r="85" spans="13:14" x14ac:dyDescent="0.25">
      <c r="M85" s="4"/>
      <c r="N85" s="4"/>
    </row>
    <row r="86" spans="13:14" x14ac:dyDescent="0.25">
      <c r="M86" s="4"/>
      <c r="N86" s="4"/>
    </row>
    <row r="87" spans="13:14" x14ac:dyDescent="0.25">
      <c r="M87" s="4"/>
      <c r="N87" s="4"/>
    </row>
    <row r="88" spans="13:14" x14ac:dyDescent="0.25">
      <c r="M88" s="4"/>
      <c r="N88" s="4"/>
    </row>
    <row r="89" spans="13:14" x14ac:dyDescent="0.25">
      <c r="M89" s="4"/>
      <c r="N89" s="4"/>
    </row>
    <row r="90" spans="13:14" x14ac:dyDescent="0.25">
      <c r="M90" s="4"/>
      <c r="N90" s="4"/>
    </row>
    <row r="91" spans="13:14" x14ac:dyDescent="0.25">
      <c r="M91" s="4"/>
      <c r="N91" s="4"/>
    </row>
    <row r="92" spans="13:14" x14ac:dyDescent="0.25">
      <c r="M92" s="4"/>
      <c r="N92" s="4"/>
    </row>
    <row r="93" spans="13:14" x14ac:dyDescent="0.25">
      <c r="M93" s="4"/>
      <c r="N93" s="4"/>
    </row>
    <row r="94" spans="13:14" x14ac:dyDescent="0.25">
      <c r="M94" s="4"/>
      <c r="N94" s="4"/>
    </row>
    <row r="95" spans="13:14" x14ac:dyDescent="0.25">
      <c r="M95" s="4"/>
      <c r="N95" s="4"/>
    </row>
    <row r="96" spans="13:14" x14ac:dyDescent="0.25">
      <c r="M96" s="4"/>
      <c r="N96" s="4"/>
    </row>
    <row r="97" spans="13:14" x14ac:dyDescent="0.25">
      <c r="M97" s="4"/>
      <c r="N97" s="4"/>
    </row>
    <row r="98" spans="13:14" x14ac:dyDescent="0.25">
      <c r="M98" s="4"/>
      <c r="N98" s="4"/>
    </row>
    <row r="99" spans="13:14" x14ac:dyDescent="0.25">
      <c r="M99" s="4"/>
      <c r="N99" s="4"/>
    </row>
    <row r="100" spans="13:14" x14ac:dyDescent="0.25">
      <c r="M100" s="4"/>
      <c r="N100" s="4"/>
    </row>
    <row r="101" spans="13:14" x14ac:dyDescent="0.25">
      <c r="M101" s="4"/>
      <c r="N101" s="4"/>
    </row>
    <row r="102" spans="13:14" x14ac:dyDescent="0.25">
      <c r="M102" s="4"/>
      <c r="N102" s="4"/>
    </row>
    <row r="103" spans="13:14" x14ac:dyDescent="0.25">
      <c r="M103" s="4"/>
      <c r="N103" s="4"/>
    </row>
    <row r="104" spans="13:14" x14ac:dyDescent="0.25">
      <c r="M104" s="4"/>
      <c r="N104" s="4"/>
    </row>
    <row r="105" spans="13:14" x14ac:dyDescent="0.25">
      <c r="M105" s="4"/>
      <c r="N105" s="4"/>
    </row>
    <row r="106" spans="13:14" x14ac:dyDescent="0.25">
      <c r="M106" s="4"/>
      <c r="N106" s="4"/>
    </row>
    <row r="107" spans="13:14" x14ac:dyDescent="0.25">
      <c r="M107" s="4"/>
      <c r="N107" s="4"/>
    </row>
    <row r="108" spans="13:14" x14ac:dyDescent="0.25">
      <c r="M108" s="4"/>
      <c r="N108" s="4"/>
    </row>
    <row r="109" spans="13:14" x14ac:dyDescent="0.25">
      <c r="M109" s="4"/>
      <c r="N109" s="4"/>
    </row>
    <row r="110" spans="13:14" x14ac:dyDescent="0.25">
      <c r="M110" s="4"/>
      <c r="N110" s="4"/>
    </row>
    <row r="111" spans="13:14" x14ac:dyDescent="0.25">
      <c r="M111" s="4"/>
      <c r="N111" s="4"/>
    </row>
    <row r="112" spans="13:14" x14ac:dyDescent="0.25">
      <c r="M112" s="4"/>
      <c r="N112" s="4"/>
    </row>
    <row r="113" spans="13:14" x14ac:dyDescent="0.25">
      <c r="M113" s="4"/>
      <c r="N113" s="4"/>
    </row>
    <row r="114" spans="13:14" x14ac:dyDescent="0.25">
      <c r="M114" s="4"/>
      <c r="N114" s="4"/>
    </row>
  </sheetData>
  <mergeCells count="4">
    <mergeCell ref="A35:F35"/>
    <mergeCell ref="H35:J35"/>
    <mergeCell ref="H2:J2"/>
    <mergeCell ref="A2:F2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LRT Model Comparisons</vt:lpstr>
      <vt:lpstr>Pseudo-R2</vt:lpstr>
      <vt:lpstr>Sex by Mood Plots</vt:lpstr>
    </vt:vector>
  </TitlesOfParts>
  <Company>Penn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2023-03-02T15:02:46Z</dcterms:modified>
</cp:coreProperties>
</file>